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17_MCI\FORMULÁRIOS\FORMULÁRIOS - 2025\"/>
    </mc:Choice>
  </mc:AlternateContent>
  <bookViews>
    <workbookView xWindow="0" yWindow="0" windowWidth="16380" windowHeight="8190" tabRatio="500"/>
  </bookViews>
  <sheets>
    <sheet name="1. RADI-Tipo 5-DRI (preenchido)" sheetId="2" r:id="rId1"/>
    <sheet name="Cálculo do CTP" sheetId="5" r:id="rId2"/>
    <sheet name="2. RI (preenchido)" sheetId="4" r:id="rId3"/>
  </sheet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39" i="5" l="1"/>
  <c r="B39" i="5"/>
  <c r="D38" i="5"/>
  <c r="D37" i="5"/>
  <c r="D36" i="5"/>
  <c r="D35" i="5"/>
  <c r="D34" i="5"/>
  <c r="D39" i="5" s="1"/>
  <c r="D40" i="5" s="1"/>
  <c r="C25" i="5"/>
  <c r="B25" i="5"/>
  <c r="D24" i="5"/>
  <c r="D23" i="5"/>
  <c r="D22" i="5"/>
  <c r="D21" i="5"/>
  <c r="D20" i="5"/>
  <c r="D25" i="5" s="1"/>
  <c r="D26" i="5" s="1"/>
  <c r="C11" i="5"/>
  <c r="B11" i="5"/>
  <c r="D10" i="5"/>
  <c r="D9" i="5"/>
  <c r="D11" i="5" s="1"/>
  <c r="D12" i="5" s="1"/>
  <c r="D8" i="5"/>
  <c r="D7" i="5"/>
  <c r="D6" i="5"/>
  <c r="I28" i="2" l="1"/>
  <c r="E37" i="2"/>
  <c r="D37" i="2"/>
  <c r="D35" i="4" l="1"/>
  <c r="G48" i="2"/>
  <c r="F48" i="2"/>
  <c r="D48" i="2"/>
  <c r="H47" i="2"/>
  <c r="I47" i="2" s="1"/>
  <c r="H46" i="2"/>
  <c r="I46" i="2" s="1"/>
  <c r="H45" i="2"/>
  <c r="I45" i="2" s="1"/>
  <c r="H44" i="2"/>
  <c r="I44" i="2" s="1"/>
  <c r="H43" i="2"/>
  <c r="I43" i="2" s="1"/>
  <c r="D42" i="2"/>
  <c r="D41" i="2"/>
  <c r="E41" i="2" s="1"/>
  <c r="H41" i="2" s="1"/>
  <c r="I41" i="2" s="1"/>
  <c r="D40" i="2"/>
  <c r="E40" i="2" s="1"/>
  <c r="H40" i="2" s="1"/>
  <c r="I40" i="2" s="1"/>
  <c r="D39" i="2"/>
  <c r="E39" i="2" s="1"/>
  <c r="G37" i="2"/>
  <c r="F37" i="2"/>
  <c r="H36" i="2"/>
  <c r="I36" i="2" s="1"/>
  <c r="H35" i="2"/>
  <c r="I35" i="2" s="1"/>
  <c r="H34" i="2"/>
  <c r="I34" i="2" s="1"/>
  <c r="H33" i="2"/>
  <c r="I33" i="2" s="1"/>
  <c r="D32" i="2"/>
  <c r="D31" i="2"/>
  <c r="D30" i="2"/>
  <c r="D29" i="2"/>
  <c r="D28" i="2"/>
  <c r="H31" i="2" l="1"/>
  <c r="I31" i="2" s="1"/>
  <c r="H39" i="2"/>
  <c r="I39" i="2" s="1"/>
  <c r="E48" i="2"/>
  <c r="H48" i="2" s="1"/>
  <c r="I48" i="2" s="1"/>
  <c r="H42" i="2"/>
  <c r="I42" i="2" s="1"/>
  <c r="H28" i="2"/>
  <c r="E29" i="2"/>
  <c r="H29" i="2" s="1"/>
  <c r="I29" i="2" s="1"/>
  <c r="E31" i="2"/>
  <c r="E42" i="2"/>
  <c r="E28" i="2"/>
  <c r="E30" i="2"/>
  <c r="H30" i="2" s="1"/>
  <c r="I30" i="2" s="1"/>
  <c r="E32" i="2"/>
  <c r="H32" i="2" s="1"/>
  <c r="I32" i="2" s="1"/>
  <c r="H37" i="2" l="1"/>
  <c r="I37" i="2" s="1"/>
</calcChain>
</file>

<file path=xl/comments1.xml><?xml version="1.0" encoding="utf-8"?>
<comments xmlns="http://schemas.openxmlformats.org/spreadsheetml/2006/main">
  <authors>
    <author/>
  </authors>
  <commentList>
    <comment ref="A22" authorId="0" shapeId="0">
      <text>
        <r>
          <rPr>
            <sz val="11"/>
            <color rgb="FF000000"/>
            <rFont val="Calibri"/>
            <family val="2"/>
            <charset val="1"/>
          </rPr>
          <t xml:space="preserve">Indicar a legislação de Processo Produtivo Básico - PPB aplicada ao Produto em referência.
</t>
        </r>
      </text>
    </comment>
    <comment ref="D27" authorId="0" shapeId="0">
      <text>
        <r>
          <rPr>
            <sz val="11"/>
            <color rgb="FF000000"/>
            <rFont val="Calibri"/>
            <family val="2"/>
            <charset val="1"/>
          </rPr>
          <t xml:space="preserve">Coeficiente Técnico Produtivo - CTP é o número que relaciona a quantidade de vezes que se utiliza este insumo no produto e a proporção de uso do insumo em relação a produção total.
Por exemplo: ARO DE ALUMÍNIO.
Nº de vezes de uso do insumo no produto bicicleta: 2
Se existirem dois tipos de ARO, um de alumínio e outro de fibra de carbono, é necessário saber a proporção de ARO DE ALUMÍNIO em relação a produção. Nesse caso supondo se tratar de 50%.
O cálculo do CTP = Qtde do insumo no produto x Proporção do insumo em relação a produção) = 2 x 0,5 = 1.
</t>
        </r>
      </text>
    </comment>
    <comment ref="E27" authorId="0" shapeId="0">
      <text>
        <r>
          <rPr>
            <b/>
            <sz val="10"/>
            <color rgb="FF000000"/>
            <rFont val="Arial"/>
            <family val="2"/>
            <charset val="1"/>
          </rPr>
          <t>Quantidade importada deste insumo no ano-base.</t>
        </r>
      </text>
    </comment>
    <comment ref="F27" authorId="0" shapeId="0">
      <text>
        <r>
          <rPr>
            <sz val="11"/>
            <color rgb="FF000000"/>
            <rFont val="Calibri"/>
            <family val="2"/>
            <charset val="1"/>
          </rPr>
          <t xml:space="preserve">Estoque de insumo importado no início do ano-base.
</t>
        </r>
      </text>
    </comment>
    <comment ref="G27" authorId="0" shapeId="0">
      <text>
        <r>
          <rPr>
            <sz val="11"/>
            <color rgb="FF000000"/>
            <rFont val="Calibri"/>
            <family val="2"/>
            <charset val="1"/>
          </rPr>
          <t xml:space="preserve">Estoque de insumo importado no final do ano-base.
</t>
        </r>
      </text>
    </comment>
    <comment ref="H27" authorId="0" shapeId="0">
      <text>
        <r>
          <rPr>
            <b/>
            <sz val="10"/>
            <color rgb="FF000000"/>
            <rFont val="Arial"/>
            <family val="2"/>
            <charset val="1"/>
          </rPr>
          <t>Quantidade importada do insumo que foi efetivamente utilizada na produção.</t>
        </r>
      </text>
    </comment>
    <comment ref="D38" authorId="0" shapeId="0">
      <text>
        <r>
          <rPr>
            <sz val="11"/>
            <color rgb="FF000000"/>
            <rFont val="Calibri"/>
            <family val="2"/>
            <charset val="1"/>
          </rPr>
          <t xml:space="preserve">Coeficiente Técnico Produtivo - CTP é o número que relaciona a quantidade de vezes que se utiliza este insumo no produto e a proporção de uso do insumo em relação a produção total.
Por exemplo: ARO DE ALUMÍNIO.
Nº de vezes de uso do insumo no produto bicicleta: 2
Se existirem dois tipos de ARO, um de alumínio e outro de fibra de carbono, é necessário saber a proporção de ARO DE ALUMÍNIO em relação a produção. Nesse caso supondo se tratar de 50%.
O cálculo do CTP = Qtde do insumo no produto x Proporção do insumo em relação a produção) = 2 x 0,5 = 1.
</t>
        </r>
      </text>
    </comment>
    <comment ref="E38" authorId="0" shapeId="0">
      <text>
        <r>
          <rPr>
            <b/>
            <sz val="10"/>
            <color rgb="FF000000"/>
            <rFont val="Arial"/>
            <family val="2"/>
            <charset val="1"/>
          </rPr>
          <t>Quantidade importada deste insumo no ano-base.</t>
        </r>
      </text>
    </comment>
    <comment ref="F38" authorId="0" shapeId="0">
      <text>
        <r>
          <rPr>
            <sz val="11"/>
            <color rgb="FF000000"/>
            <rFont val="Calibri"/>
            <family val="2"/>
            <charset val="1"/>
          </rPr>
          <t xml:space="preserve">Estoque de insumo importado no início do ano-base.
</t>
        </r>
      </text>
    </comment>
    <comment ref="G38" authorId="0" shapeId="0">
      <text>
        <r>
          <rPr>
            <sz val="11"/>
            <color rgb="FF000000"/>
            <rFont val="Calibri"/>
            <family val="2"/>
            <charset val="1"/>
          </rPr>
          <t xml:space="preserve">Estoque de insumo importado no final do ano-base.
</t>
        </r>
      </text>
    </comment>
    <comment ref="H38" authorId="0" shapeId="0">
      <text>
        <r>
          <rPr>
            <b/>
            <sz val="10"/>
            <color rgb="FF000000"/>
            <rFont val="Arial"/>
            <family val="2"/>
            <charset val="1"/>
          </rPr>
          <t>Quantidade importada do insumo que foi efetivamente utilizada na produção.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D25" authorId="0" shapeId="0">
      <text>
        <r>
          <rPr>
            <b/>
            <sz val="10"/>
            <color rgb="FF000000"/>
            <rFont val="Arial"/>
            <family val="2"/>
            <charset val="1"/>
          </rPr>
          <t>Quantidade importada deste insumo no ano-base.</t>
        </r>
      </text>
    </comment>
  </commentList>
</comments>
</file>

<file path=xl/sharedStrings.xml><?xml version="1.0" encoding="utf-8"?>
<sst xmlns="http://schemas.openxmlformats.org/spreadsheetml/2006/main" count="147" uniqueCount="74">
  <si>
    <t>Superintendência da Zona Franca de Manaus - Suframa</t>
  </si>
  <si>
    <t>Relatório Anual Demonstrativo de Importações - RADI</t>
  </si>
  <si>
    <t>Tipo 5 - Demonstrativo de Realização de Importação - DRI</t>
  </si>
  <si>
    <t>Empresa</t>
  </si>
  <si>
    <t>CNPJ:</t>
  </si>
  <si>
    <t>Inscrição Suframa:</t>
  </si>
  <si>
    <t>Razão Social:</t>
  </si>
  <si>
    <t>Responsável pelas Informações</t>
  </si>
  <si>
    <r>
      <rPr>
        <b/>
        <sz val="12"/>
        <color rgb="FF000000"/>
        <rFont val="Arial"/>
        <family val="2"/>
        <charset val="1"/>
      </rPr>
      <t xml:space="preserve">Nome: </t>
    </r>
    <r>
      <rPr>
        <b/>
        <sz val="12"/>
        <color rgb="FFFF0000"/>
        <rFont val="Arial"/>
        <family val="2"/>
        <charset val="1"/>
      </rPr>
      <t>(*)</t>
    </r>
  </si>
  <si>
    <r>
      <rPr>
        <b/>
        <sz val="12"/>
        <color rgb="FF000000"/>
        <rFont val="Arial"/>
        <family val="2"/>
        <charset val="1"/>
      </rPr>
      <t xml:space="preserve">Telefone: </t>
    </r>
    <r>
      <rPr>
        <b/>
        <sz val="12"/>
        <color rgb="FFFF0000"/>
        <rFont val="Arial"/>
        <family val="2"/>
        <charset val="1"/>
      </rPr>
      <t>(*)</t>
    </r>
  </si>
  <si>
    <r>
      <rPr>
        <b/>
        <sz val="12"/>
        <color rgb="FF000000"/>
        <rFont val="Arial"/>
        <family val="2"/>
        <charset val="1"/>
      </rPr>
      <t xml:space="preserve">E-mail: </t>
    </r>
    <r>
      <rPr>
        <b/>
        <sz val="12"/>
        <color rgb="FFFF0000"/>
        <rFont val="Arial"/>
        <family val="2"/>
        <charset val="1"/>
      </rPr>
      <t>(*)</t>
    </r>
  </si>
  <si>
    <t>Informações do Produto</t>
  </si>
  <si>
    <t>Produto:</t>
  </si>
  <si>
    <t>Base Legal (PPB):</t>
  </si>
  <si>
    <t>Produção:</t>
  </si>
  <si>
    <t>Ano-Base:</t>
  </si>
  <si>
    <t>Insumos Controlados por PPB</t>
  </si>
  <si>
    <t>NCM</t>
  </si>
  <si>
    <t>Item</t>
  </si>
  <si>
    <t>Descrição do Insumo</t>
  </si>
  <si>
    <t>CTP</t>
  </si>
  <si>
    <t>Quantidade Importada</t>
  </si>
  <si>
    <t>Estoque Inicial</t>
  </si>
  <si>
    <t>Estoque Final</t>
  </si>
  <si>
    <t>Quantidade Utilizada</t>
  </si>
  <si>
    <t>Importado Utilizado (%)</t>
  </si>
  <si>
    <t>Observação</t>
  </si>
  <si>
    <t>Total</t>
  </si>
  <si>
    <t>1916 - RÁDIO COM REPRODUTOR DE DVD BLU-RAY COMBINADO COM AMPLIFICADOR "HOME THEATER"</t>
  </si>
  <si>
    <t>Portaria Interministerial MDIC/MCTI nº 322, de 31 de dezembro de 2014 com alterações dadas pela PI 375/2015, PI 46/2017, PI 68/2017,  PI 19/2018 e PI nº 9.081/22.</t>
  </si>
  <si>
    <t>0035</t>
  </si>
  <si>
    <t>PLACA DE CIRCUITO IMPRESSO AMPLIFICADORA MONTADA COM COMPONENTES ELETROELETRONICOS.</t>
  </si>
  <si>
    <t>0003</t>
  </si>
  <si>
    <t>PLACA DE CIRCUITO IMPRESSO COM FUNCAO DE FONTE DE ALIMENTACAO, MONTADA COM</t>
  </si>
  <si>
    <t>0059</t>
  </si>
  <si>
    <t>PLACA DE CIRCUITO IMPRESSO CHAVEAMENTO MONTADA COM COMPONENTES ELETROELETRONICOS</t>
  </si>
  <si>
    <t>0062</t>
  </si>
  <si>
    <t>PLACA DE CIRCUITO IMPRESSO TECLADO, MONTADA COM COMPONENTES ELETROELETRONICOS.</t>
  </si>
  <si>
    <t>0111</t>
  </si>
  <si>
    <t>PLACA DE CIRCUITO IMPRESSO LED(S), MONTADA COM COMPONENTES ELETROELETRONICOS.</t>
  </si>
  <si>
    <t>0076</t>
  </si>
  <si>
    <t>PAINEL DE PLASTICO</t>
  </si>
  <si>
    <t>0060</t>
  </si>
  <si>
    <t>SUPORTE DE PLASTICO</t>
  </si>
  <si>
    <t>0001</t>
  </si>
  <si>
    <t>TAMPA DE PLASTICO</t>
  </si>
  <si>
    <t>0006</t>
  </si>
  <si>
    <t>CHASSI DE PLASTICO</t>
  </si>
  <si>
    <t>Relatório de Importação - RI</t>
  </si>
  <si>
    <t>Unidade de Medida</t>
  </si>
  <si>
    <t>Modelo 
(Aplicável ao Pólo de Duas Rodas)</t>
  </si>
  <si>
    <t>Nº DI</t>
  </si>
  <si>
    <t>DATA DI</t>
  </si>
  <si>
    <t>UNID</t>
  </si>
  <si>
    <t>n/a</t>
  </si>
  <si>
    <t>XXXX</t>
  </si>
  <si>
    <t>Insumo(s):</t>
  </si>
  <si>
    <t>Descrição</t>
  </si>
  <si>
    <t>0146</t>
  </si>
  <si>
    <t>TAMPA DO QUADRO ELETRICO DA UNIDADE CONDENSADORA, DE PLASTICO</t>
  </si>
  <si>
    <t>Modelo</t>
  </si>
  <si>
    <t>Qtde Produzida</t>
  </si>
  <si>
    <t>Qtde Utilizada</t>
  </si>
  <si>
    <t>Produzida vs Utilizada</t>
  </si>
  <si>
    <t>Modelo A</t>
  </si>
  <si>
    <t>Modelo B</t>
  </si>
  <si>
    <t>Modelo C</t>
  </si>
  <si>
    <t>Modelo D</t>
  </si>
  <si>
    <t>Modelo E</t>
  </si>
  <si>
    <t>Cálculo do CTP:</t>
  </si>
  <si>
    <t>0156</t>
  </si>
  <si>
    <t>GRADE DA UNIDADE CONDENSADORA, DE PLASTICO.</t>
  </si>
  <si>
    <t>0206</t>
  </si>
  <si>
    <t>HELICE DO VENTILADOR, DE PLASTICO, DA UNIDADE CONDENSADORA.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</si>
</sst>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%"/>
    <numFmt numFmtId="166" formatCode="#,##0.0"/>
  </numFmts>
  <fonts count="20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b/>
      <sz val="18"/>
      <color rgb="FF000000"/>
      <name val="Arial"/>
      <family val="2"/>
      <charset val="1"/>
    </font>
    <font>
      <b/>
      <sz val="16"/>
      <color rgb="FF000000"/>
      <name val="Arial"/>
      <family val="2"/>
      <charset val="1"/>
    </font>
    <font>
      <b/>
      <sz val="14"/>
      <color rgb="FF000000"/>
      <name val="Arial"/>
      <family val="2"/>
      <charset val="1"/>
    </font>
    <font>
      <sz val="10"/>
      <color rgb="FF000000"/>
      <name val="Calibri"/>
      <family val="2"/>
      <charset val="1"/>
    </font>
    <font>
      <b/>
      <sz val="12"/>
      <color rgb="FF000000"/>
      <name val="Arial"/>
      <family val="2"/>
      <charset val="1"/>
    </font>
    <font>
      <sz val="12"/>
      <color rgb="FF000000"/>
      <name val="Calibri"/>
      <family val="2"/>
      <charset val="1"/>
    </font>
    <font>
      <b/>
      <sz val="12"/>
      <color rgb="FFFF0000"/>
      <name val="Arial"/>
      <family val="2"/>
      <charset val="1"/>
    </font>
    <font>
      <sz val="12"/>
      <color rgb="FF0070C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0"/>
      <name val="Arial"/>
      <family val="2"/>
      <charset val="1"/>
    </font>
    <font>
      <b/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1"/>
      <name val="Calibri"/>
      <family val="2"/>
      <charset val="1"/>
    </font>
    <font>
      <sz val="10"/>
      <color rgb="FF000000"/>
      <name val="Arial"/>
      <family val="2"/>
      <charset val="1"/>
    </font>
    <font>
      <sz val="10"/>
      <color rgb="FF0070C0"/>
      <name val="Arial"/>
      <family val="2"/>
      <charset val="1"/>
    </font>
    <font>
      <sz val="11"/>
      <color rgb="FF0070C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E7E6E6"/>
        <bgColor rgb="FFDDDDDD"/>
      </patternFill>
    </fill>
    <fill>
      <patternFill patternType="solid">
        <fgColor rgb="FFB4C7E7"/>
        <bgColor rgb="FF99CCFF"/>
      </patternFill>
    </fill>
    <fill>
      <patternFill patternType="solid">
        <fgColor rgb="FFD9D9D9"/>
        <bgColor rgb="FFDDDDDD"/>
      </patternFill>
    </fill>
    <fill>
      <patternFill patternType="solid">
        <fgColor rgb="FFDDDDDD"/>
        <bgColor rgb="FFD9D9D9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9" fontId="18" fillId="0" borderId="0" applyBorder="0" applyProtection="0"/>
    <xf numFmtId="0" fontId="1" fillId="0" borderId="0"/>
  </cellStyleXfs>
  <cellXfs count="91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7" fillId="0" borderId="5" xfId="0" applyFont="1" applyBorder="1"/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left" vertical="center"/>
    </xf>
    <xf numFmtId="164" fontId="0" fillId="0" borderId="0" xfId="0" applyNumberFormat="1"/>
    <xf numFmtId="0" fontId="6" fillId="4" borderId="5" xfId="0" applyFont="1" applyFill="1" applyBorder="1"/>
    <xf numFmtId="3" fontId="0" fillId="0" borderId="0" xfId="0" applyNumberFormat="1"/>
    <xf numFmtId="9" fontId="0" fillId="0" borderId="0" xfId="1" applyFont="1" applyBorder="1" applyAlignment="1" applyProtection="1"/>
    <xf numFmtId="0" fontId="10" fillId="4" borderId="4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3" fillId="0" borderId="4" xfId="0" applyFont="1" applyBorder="1" applyAlignment="1">
      <alignment horizontal="center"/>
    </xf>
    <xf numFmtId="49" fontId="13" fillId="0" borderId="4" xfId="0" applyNumberFormat="1" applyFont="1" applyBorder="1" applyAlignment="1">
      <alignment horizontal="center"/>
    </xf>
    <xf numFmtId="0" fontId="13" fillId="0" borderId="5" xfId="0" applyFont="1" applyBorder="1" applyAlignment="1">
      <alignment horizontal="left"/>
    </xf>
    <xf numFmtId="2" fontId="14" fillId="0" borderId="4" xfId="0" applyNumberFormat="1" applyFont="1" applyBorder="1" applyAlignment="1">
      <alignment horizontal="center"/>
    </xf>
    <xf numFmtId="3" fontId="13" fillId="0" borderId="7" xfId="0" applyNumberFormat="1" applyFont="1" applyBorder="1" applyAlignment="1">
      <alignment horizontal="center"/>
    </xf>
    <xf numFmtId="3" fontId="13" fillId="0" borderId="6" xfId="0" applyNumberFormat="1" applyFont="1" applyBorder="1" applyAlignment="1">
      <alignment horizontal="center"/>
    </xf>
    <xf numFmtId="3" fontId="13" fillId="0" borderId="5" xfId="0" applyNumberFormat="1" applyFont="1" applyBorder="1" applyAlignment="1">
      <alignment horizontal="center"/>
    </xf>
    <xf numFmtId="3" fontId="15" fillId="4" borderId="4" xfId="0" applyNumberFormat="1" applyFont="1" applyFill="1" applyBorder="1" applyAlignment="1">
      <alignment horizontal="center"/>
    </xf>
    <xf numFmtId="9" fontId="15" fillId="4" borderId="4" xfId="1" applyFont="1" applyFill="1" applyBorder="1" applyAlignment="1" applyProtection="1">
      <alignment horizontal="center"/>
    </xf>
    <xf numFmtId="0" fontId="13" fillId="0" borderId="4" xfId="0" applyFont="1" applyBorder="1"/>
    <xf numFmtId="49" fontId="13" fillId="0" borderId="4" xfId="0" applyNumberFormat="1" applyFont="1" applyBorder="1"/>
    <xf numFmtId="0" fontId="13" fillId="0" borderId="5" xfId="0" applyFont="1" applyBorder="1"/>
    <xf numFmtId="0" fontId="14" fillId="0" borderId="4" xfId="0" applyFont="1" applyBorder="1" applyAlignment="1">
      <alignment horizontal="center"/>
    </xf>
    <xf numFmtId="3" fontId="13" fillId="0" borderId="5" xfId="0" applyNumberFormat="1" applyFont="1" applyBorder="1"/>
    <xf numFmtId="4" fontId="10" fillId="4" borderId="4" xfId="0" applyNumberFormat="1" applyFont="1" applyFill="1" applyBorder="1" applyAlignment="1">
      <alignment horizontal="center"/>
    </xf>
    <xf numFmtId="3" fontId="10" fillId="4" borderId="7" xfId="0" applyNumberFormat="1" applyFont="1" applyFill="1" applyBorder="1" applyAlignment="1">
      <alignment horizontal="center"/>
    </xf>
    <xf numFmtId="3" fontId="10" fillId="4" borderId="4" xfId="0" applyNumberFormat="1" applyFont="1" applyFill="1" applyBorder="1" applyAlignment="1">
      <alignment horizontal="center"/>
    </xf>
    <xf numFmtId="165" fontId="10" fillId="4" borderId="4" xfId="1" applyNumberFormat="1" applyFont="1" applyFill="1" applyBorder="1" applyAlignment="1" applyProtection="1">
      <alignment horizontal="center"/>
    </xf>
    <xf numFmtId="0" fontId="16" fillId="0" borderId="4" xfId="0" applyFont="1" applyBorder="1" applyAlignment="1">
      <alignment horizontal="center"/>
    </xf>
    <xf numFmtId="49" fontId="16" fillId="0" borderId="4" xfId="0" applyNumberFormat="1" applyFont="1" applyBorder="1" applyAlignment="1">
      <alignment horizontal="center"/>
    </xf>
    <xf numFmtId="0" fontId="16" fillId="0" borderId="5" xfId="0" applyFont="1" applyBorder="1" applyAlignment="1">
      <alignment horizontal="left"/>
    </xf>
    <xf numFmtId="2" fontId="17" fillId="0" borderId="4" xfId="0" applyNumberFormat="1" applyFont="1" applyBorder="1" applyAlignment="1">
      <alignment horizontal="center"/>
    </xf>
    <xf numFmtId="3" fontId="16" fillId="0" borderId="7" xfId="0" applyNumberFormat="1" applyFont="1" applyBorder="1" applyAlignment="1">
      <alignment horizontal="center"/>
    </xf>
    <xf numFmtId="3" fontId="16" fillId="0" borderId="6" xfId="0" applyNumberFormat="1" applyFont="1" applyBorder="1" applyAlignment="1">
      <alignment horizontal="center"/>
    </xf>
    <xf numFmtId="3" fontId="16" fillId="0" borderId="5" xfId="0" applyNumberFormat="1" applyFont="1" applyBorder="1" applyAlignment="1">
      <alignment horizontal="center"/>
    </xf>
    <xf numFmtId="0" fontId="6" fillId="0" borderId="8" xfId="0" applyFont="1" applyBorder="1"/>
    <xf numFmtId="0" fontId="10" fillId="4" borderId="4" xfId="0" applyFont="1" applyFill="1" applyBorder="1" applyAlignment="1">
      <alignment horizontal="center"/>
    </xf>
    <xf numFmtId="0" fontId="11" fillId="4" borderId="3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/>
    </xf>
    <xf numFmtId="3" fontId="16" fillId="0" borderId="4" xfId="0" applyNumberFormat="1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5" fillId="0" borderId="4" xfId="0" applyFont="1" applyBorder="1"/>
    <xf numFmtId="3" fontId="15" fillId="0" borderId="4" xfId="0" applyNumberFormat="1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0" fillId="4" borderId="4" xfId="0" applyFont="1" applyFill="1" applyBorder="1"/>
    <xf numFmtId="0" fontId="0" fillId="0" borderId="4" xfId="0" applyBorder="1"/>
    <xf numFmtId="165" fontId="0" fillId="0" borderId="4" xfId="1" applyNumberFormat="1" applyFont="1" applyBorder="1" applyAlignment="1" applyProtection="1"/>
    <xf numFmtId="0" fontId="0" fillId="5" borderId="4" xfId="0" applyFill="1" applyBorder="1"/>
    <xf numFmtId="0" fontId="19" fillId="0" borderId="0" xfId="2" applyFont="1" applyAlignment="1">
      <alignment horizontal="center"/>
    </xf>
    <xf numFmtId="0" fontId="1" fillId="0" borderId="0" xfId="2" applyAlignment="1">
      <alignment horizontal="center"/>
    </xf>
    <xf numFmtId="0" fontId="1" fillId="0" borderId="0" xfId="2"/>
    <xf numFmtId="0" fontId="19" fillId="6" borderId="4" xfId="2" applyFont="1" applyFill="1" applyBorder="1" applyAlignment="1">
      <alignment horizontal="center"/>
    </xf>
    <xf numFmtId="0" fontId="1" fillId="0" borderId="4" xfId="2" applyBorder="1" applyAlignment="1">
      <alignment horizontal="center"/>
    </xf>
    <xf numFmtId="49" fontId="1" fillId="0" borderId="4" xfId="2" applyNumberFormat="1" applyBorder="1" applyAlignment="1">
      <alignment horizontal="center"/>
    </xf>
    <xf numFmtId="3" fontId="1" fillId="0" borderId="4" xfId="2" applyNumberFormat="1" applyBorder="1" applyAlignment="1">
      <alignment horizontal="center"/>
    </xf>
    <xf numFmtId="0" fontId="19" fillId="0" borderId="4" xfId="2" applyFont="1" applyBorder="1" applyAlignment="1">
      <alignment horizontal="center"/>
    </xf>
    <xf numFmtId="4" fontId="1" fillId="7" borderId="4" xfId="2" applyNumberFormat="1" applyFill="1" applyBorder="1" applyAlignment="1">
      <alignment horizontal="center"/>
    </xf>
    <xf numFmtId="166" fontId="1" fillId="0" borderId="4" xfId="2" applyNumberForma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left" vertical="center"/>
    </xf>
    <xf numFmtId="0" fontId="7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0" fillId="4" borderId="5" xfId="0" applyFont="1" applyFill="1" applyBorder="1" applyAlignment="1">
      <alignment horizontal="right"/>
    </xf>
    <xf numFmtId="0" fontId="10" fillId="4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9" fillId="0" borderId="7" xfId="0" applyFont="1" applyBorder="1" applyAlignment="1">
      <alignment horizontal="left"/>
    </xf>
    <xf numFmtId="3" fontId="9" fillId="0" borderId="5" xfId="0" applyNumberFormat="1" applyFont="1" applyBorder="1" applyAlignment="1">
      <alignment horizontal="left"/>
    </xf>
    <xf numFmtId="3" fontId="9" fillId="0" borderId="9" xfId="0" applyNumberFormat="1" applyFont="1" applyBorder="1" applyAlignment="1">
      <alignment horizontal="left"/>
    </xf>
    <xf numFmtId="3" fontId="9" fillId="0" borderId="7" xfId="0" applyNumberFormat="1" applyFont="1" applyBorder="1" applyAlignment="1">
      <alignment horizontal="left"/>
    </xf>
    <xf numFmtId="0" fontId="1" fillId="0" borderId="4" xfId="2" applyBorder="1" applyAlignment="1">
      <alignment horizontal="center"/>
    </xf>
    <xf numFmtId="0" fontId="19" fillId="6" borderId="4" xfId="2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10" fillId="4" borderId="4" xfId="0" applyFont="1" applyFill="1" applyBorder="1" applyAlignment="1">
      <alignment horizontal="center"/>
    </xf>
    <xf numFmtId="0" fontId="10" fillId="4" borderId="4" xfId="0" applyFont="1" applyFill="1" applyBorder="1" applyAlignment="1">
      <alignment horizontal="right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3">
    <cellStyle name="Normal" xfId="0" builtinId="0"/>
    <cellStyle name="Normal 2" xfId="2"/>
    <cellStyle name="Porcentagem" xfId="1" builtinId="5"/>
  </cellStyles>
  <dxfs count="0"/>
  <tableStyles count="0" defaultTableStyle="TableStyleMedium2" defaultPivotStyle="PivotStyleLight16"/>
  <colors>
    <indexedColors>
      <rgbColor rgb="FF000000"/>
      <rgbColor rgb="FFE7E6E6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E7"/>
      <rgbColor rgb="FF808080"/>
      <rgbColor rgb="FF9999FF"/>
      <rgbColor rgb="FF993366"/>
      <rgbColor rgb="FFFFFFCC"/>
      <rgbColor rgb="FFCCFFFF"/>
      <rgbColor rgb="FF660066"/>
      <rgbColor rgb="FFFF8080"/>
      <rgbColor rgb="FF0070C0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P48"/>
  <sheetViews>
    <sheetView showGridLines="0" tabSelected="1" zoomScaleNormal="100" workbookViewId="0">
      <selection activeCell="F52" sqref="F52"/>
    </sheetView>
  </sheetViews>
  <sheetFormatPr defaultColWidth="8.7109375" defaultRowHeight="15" x14ac:dyDescent="0.25"/>
  <cols>
    <col min="1" max="1" width="24.5703125" customWidth="1"/>
    <col min="2" max="2" width="10.85546875" customWidth="1"/>
    <col min="3" max="3" width="50.7109375" customWidth="1"/>
    <col min="4" max="5" width="15.7109375" customWidth="1"/>
    <col min="6" max="6" width="12.5703125" customWidth="1"/>
    <col min="7" max="7" width="11.85546875" customWidth="1"/>
    <col min="8" max="8" width="18.42578125" customWidth="1"/>
    <col min="9" max="9" width="17.42578125" customWidth="1"/>
    <col min="10" max="10" width="28.140625" customWidth="1"/>
    <col min="1018" max="1024" width="11.5703125" customWidth="1"/>
  </cols>
  <sheetData>
    <row r="2" spans="1:10" ht="23.25" x14ac:dyDescent="0.25">
      <c r="A2" s="66" t="s">
        <v>0</v>
      </c>
      <c r="B2" s="66"/>
      <c r="C2" s="66"/>
      <c r="D2" s="66"/>
      <c r="E2" s="66"/>
      <c r="F2" s="66"/>
      <c r="G2" s="66"/>
      <c r="H2" s="66"/>
      <c r="I2" s="66"/>
      <c r="J2" s="66"/>
    </row>
    <row r="3" spans="1:10" ht="20.25" x14ac:dyDescent="0.25">
      <c r="A3" s="67" t="s">
        <v>1</v>
      </c>
      <c r="B3" s="67"/>
      <c r="C3" s="67"/>
      <c r="D3" s="67"/>
      <c r="E3" s="67"/>
      <c r="F3" s="67"/>
      <c r="G3" s="67"/>
      <c r="H3" s="67"/>
      <c r="I3" s="67"/>
      <c r="J3" s="67"/>
    </row>
    <row r="4" spans="1:10" ht="18" x14ac:dyDescent="0.25">
      <c r="A4" s="68" t="s">
        <v>2</v>
      </c>
      <c r="B4" s="68"/>
      <c r="C4" s="68"/>
      <c r="D4" s="68"/>
      <c r="E4" s="68"/>
      <c r="F4" s="68"/>
      <c r="G4" s="68"/>
      <c r="H4" s="68"/>
      <c r="I4" s="68"/>
      <c r="J4" s="68"/>
    </row>
    <row r="5" spans="1:10" ht="18" x14ac:dyDescent="0.25">
      <c r="A5" s="1"/>
      <c r="B5" s="1"/>
      <c r="C5" s="1"/>
      <c r="D5" s="1"/>
      <c r="E5" s="1"/>
      <c r="F5" s="1"/>
      <c r="G5" s="1"/>
    </row>
    <row r="6" spans="1:10" x14ac:dyDescent="0.25">
      <c r="C6" s="2"/>
      <c r="D6" s="2"/>
      <c r="E6" s="2"/>
    </row>
    <row r="7" spans="1:10" ht="15.75" x14ac:dyDescent="0.25">
      <c r="A7" s="69" t="s">
        <v>3</v>
      </c>
      <c r="B7" s="69"/>
      <c r="C7" s="69"/>
      <c r="D7" s="69"/>
      <c r="E7" s="69"/>
      <c r="F7" s="69"/>
      <c r="G7" s="69"/>
      <c r="H7" s="69"/>
      <c r="I7" s="69"/>
      <c r="J7" s="69"/>
    </row>
    <row r="8" spans="1:10" x14ac:dyDescent="0.25">
      <c r="C8" s="2"/>
      <c r="D8" s="2"/>
      <c r="E8" s="2"/>
    </row>
    <row r="9" spans="1:10" ht="15.75" x14ac:dyDescent="0.25">
      <c r="A9" s="3" t="s">
        <v>4</v>
      </c>
      <c r="B9" s="3" t="s">
        <v>5</v>
      </c>
      <c r="C9" s="3"/>
      <c r="D9" s="3" t="s">
        <v>6</v>
      </c>
      <c r="E9" s="3"/>
    </row>
    <row r="10" spans="1:10" ht="15" customHeight="1" x14ac:dyDescent="0.25">
      <c r="A10" s="4"/>
      <c r="B10" s="70"/>
      <c r="C10" s="70"/>
      <c r="D10" s="71"/>
      <c r="E10" s="71"/>
      <c r="F10" s="71"/>
      <c r="G10" s="71"/>
      <c r="H10" s="71"/>
      <c r="I10" s="71"/>
      <c r="J10" s="71"/>
    </row>
    <row r="11" spans="1:10" x14ac:dyDescent="0.25">
      <c r="C11" s="2"/>
      <c r="D11" s="2"/>
      <c r="E11" s="2"/>
    </row>
    <row r="12" spans="1:10" x14ac:dyDescent="0.25">
      <c r="C12" s="2"/>
      <c r="D12" s="2"/>
      <c r="E12" s="2"/>
    </row>
    <row r="13" spans="1:10" ht="15.75" x14ac:dyDescent="0.25">
      <c r="A13" s="69" t="s">
        <v>7</v>
      </c>
      <c r="B13" s="69"/>
      <c r="C13" s="69"/>
      <c r="D13" s="69"/>
      <c r="E13" s="69"/>
      <c r="F13" s="69"/>
      <c r="G13" s="69"/>
      <c r="H13" s="69"/>
      <c r="I13" s="69"/>
      <c r="J13" s="69"/>
    </row>
    <row r="14" spans="1:10" x14ac:dyDescent="0.25">
      <c r="C14" s="2"/>
      <c r="D14" s="2"/>
      <c r="E14" s="2"/>
    </row>
    <row r="15" spans="1:10" ht="15.75" x14ac:dyDescent="0.25">
      <c r="A15" s="3" t="s">
        <v>8</v>
      </c>
      <c r="C15" s="3"/>
      <c r="D15" s="3" t="s">
        <v>9</v>
      </c>
      <c r="E15" s="3"/>
      <c r="F15" s="3" t="s">
        <v>10</v>
      </c>
      <c r="G15" s="3"/>
    </row>
    <row r="16" spans="1:10" x14ac:dyDescent="0.25">
      <c r="A16" s="86"/>
      <c r="B16" s="89"/>
      <c r="C16" s="90"/>
      <c r="D16" s="72"/>
      <c r="E16" s="72"/>
      <c r="F16" s="72"/>
      <c r="G16" s="72"/>
      <c r="H16" s="72"/>
      <c r="I16" s="72"/>
      <c r="J16" s="72"/>
    </row>
    <row r="17" spans="1:16" x14ac:dyDescent="0.25">
      <c r="A17" s="5"/>
      <c r="B17" s="5"/>
      <c r="C17" s="5"/>
      <c r="D17" s="6"/>
      <c r="E17" s="6"/>
      <c r="F17" s="6"/>
      <c r="G17" s="6"/>
    </row>
    <row r="18" spans="1:16" x14ac:dyDescent="0.25">
      <c r="C18" s="2"/>
      <c r="D18" s="2"/>
      <c r="E18" s="2"/>
    </row>
    <row r="19" spans="1:16" ht="15.75" x14ac:dyDescent="0.25">
      <c r="A19" s="69" t="s">
        <v>11</v>
      </c>
      <c r="B19" s="69"/>
      <c r="C19" s="69"/>
      <c r="D19" s="69"/>
      <c r="E19" s="69"/>
      <c r="F19" s="69"/>
      <c r="G19" s="69"/>
      <c r="H19" s="69"/>
      <c r="I19" s="69"/>
      <c r="J19" s="69"/>
    </row>
    <row r="20" spans="1:16" x14ac:dyDescent="0.25">
      <c r="C20" s="2"/>
      <c r="D20" s="2"/>
      <c r="E20" s="2"/>
      <c r="O20" s="7"/>
    </row>
    <row r="21" spans="1:16" ht="15.75" x14ac:dyDescent="0.25">
      <c r="A21" s="8" t="s">
        <v>12</v>
      </c>
      <c r="B21" s="75" t="s">
        <v>28</v>
      </c>
      <c r="C21" s="76"/>
      <c r="D21" s="76"/>
      <c r="E21" s="76"/>
      <c r="F21" s="76"/>
      <c r="G21" s="76"/>
      <c r="H21" s="76"/>
      <c r="I21" s="76"/>
      <c r="J21" s="77"/>
      <c r="O21" s="7"/>
    </row>
    <row r="22" spans="1:16" ht="15.75" x14ac:dyDescent="0.25">
      <c r="A22" s="8" t="s">
        <v>13</v>
      </c>
      <c r="B22" s="75" t="s">
        <v>29</v>
      </c>
      <c r="C22" s="76"/>
      <c r="D22" s="76"/>
      <c r="E22" s="76"/>
      <c r="F22" s="76"/>
      <c r="G22" s="76"/>
      <c r="H22" s="76"/>
      <c r="I22" s="76"/>
      <c r="J22" s="77"/>
      <c r="O22" s="7"/>
    </row>
    <row r="23" spans="1:16" ht="15.75" x14ac:dyDescent="0.25">
      <c r="A23" s="8" t="s">
        <v>14</v>
      </c>
      <c r="B23" s="78">
        <v>50613</v>
      </c>
      <c r="C23" s="79"/>
      <c r="D23" s="79"/>
      <c r="E23" s="79"/>
      <c r="F23" s="79"/>
      <c r="G23" s="79"/>
      <c r="H23" s="79"/>
      <c r="I23" s="79"/>
      <c r="J23" s="80"/>
      <c r="O23" s="7"/>
    </row>
    <row r="24" spans="1:16" ht="15" customHeight="1" x14ac:dyDescent="0.25">
      <c r="A24" s="8" t="s">
        <v>15</v>
      </c>
      <c r="B24" s="75">
        <v>2022</v>
      </c>
      <c r="C24" s="76"/>
      <c r="D24" s="76"/>
      <c r="E24" s="76"/>
      <c r="F24" s="76"/>
      <c r="G24" s="76"/>
      <c r="H24" s="76"/>
      <c r="I24" s="76"/>
      <c r="J24" s="77"/>
      <c r="N24" s="9"/>
      <c r="O24" s="10"/>
      <c r="P24" s="9"/>
    </row>
    <row r="25" spans="1:16" x14ac:dyDescent="0.25">
      <c r="C25" s="2"/>
      <c r="D25" s="2"/>
      <c r="E25" s="2"/>
    </row>
    <row r="26" spans="1:16" ht="15" customHeight="1" x14ac:dyDescent="0.25">
      <c r="A26" s="74" t="s">
        <v>16</v>
      </c>
      <c r="B26" s="74"/>
      <c r="C26" s="74"/>
      <c r="D26" s="74"/>
      <c r="E26" s="74"/>
      <c r="F26" s="74"/>
      <c r="G26" s="74"/>
      <c r="H26" s="74"/>
      <c r="I26" s="74"/>
      <c r="J26" s="74"/>
      <c r="L26" s="9"/>
      <c r="N26" s="9"/>
    </row>
    <row r="27" spans="1:16" ht="60" customHeight="1" x14ac:dyDescent="0.25">
      <c r="A27" s="12" t="s">
        <v>17</v>
      </c>
      <c r="B27" s="12" t="s">
        <v>18</v>
      </c>
      <c r="C27" s="12" t="s">
        <v>19</v>
      </c>
      <c r="D27" s="11" t="s">
        <v>20</v>
      </c>
      <c r="E27" s="13" t="s">
        <v>21</v>
      </c>
      <c r="F27" s="14" t="s">
        <v>22</v>
      </c>
      <c r="G27" s="14" t="s">
        <v>23</v>
      </c>
      <c r="H27" s="13" t="s">
        <v>24</v>
      </c>
      <c r="I27" s="15" t="s">
        <v>25</v>
      </c>
      <c r="J27" s="16" t="s">
        <v>26</v>
      </c>
      <c r="K27" s="17"/>
    </row>
    <row r="28" spans="1:16" x14ac:dyDescent="0.25">
      <c r="A28" s="36">
        <v>85189090</v>
      </c>
      <c r="B28" s="37" t="s">
        <v>30</v>
      </c>
      <c r="C28" s="38" t="s">
        <v>31</v>
      </c>
      <c r="D28" s="39">
        <f>1*1</f>
        <v>1</v>
      </c>
      <c r="E28" s="40">
        <f>D28*$B$23*0.1</f>
        <v>5061.3</v>
      </c>
      <c r="F28" s="41">
        <v>0</v>
      </c>
      <c r="G28" s="42">
        <v>0</v>
      </c>
      <c r="H28" s="25">
        <f t="shared" ref="H28:H36" si="0">IF(D28="","",(E28+F28)-G28)</f>
        <v>5061.3</v>
      </c>
      <c r="I28" s="26">
        <f>IF(H28="","",(H28/$B$23)/D28)</f>
        <v>0.1</v>
      </c>
      <c r="J28" s="53"/>
    </row>
    <row r="29" spans="1:16" x14ac:dyDescent="0.25">
      <c r="A29" s="36">
        <v>85044021</v>
      </c>
      <c r="B29" s="37" t="s">
        <v>32</v>
      </c>
      <c r="C29" s="38" t="s">
        <v>33</v>
      </c>
      <c r="D29" s="39">
        <f>1*1</f>
        <v>1</v>
      </c>
      <c r="E29" s="40">
        <f>D29*$B$23*0.1</f>
        <v>5061.3</v>
      </c>
      <c r="F29" s="41">
        <v>0</v>
      </c>
      <c r="G29" s="42">
        <v>0</v>
      </c>
      <c r="H29" s="25">
        <f t="shared" si="0"/>
        <v>5061.3</v>
      </c>
      <c r="I29" s="26">
        <f t="shared" ref="I29:I37" si="1">IF(H29="","",(H29/$B$23)/D29)</f>
        <v>0.1</v>
      </c>
      <c r="J29" s="53"/>
    </row>
    <row r="30" spans="1:16" x14ac:dyDescent="0.25">
      <c r="A30" s="36">
        <v>85189010</v>
      </c>
      <c r="B30" s="37" t="s">
        <v>34</v>
      </c>
      <c r="C30" s="38" t="s">
        <v>35</v>
      </c>
      <c r="D30" s="39">
        <f>1*1</f>
        <v>1</v>
      </c>
      <c r="E30" s="40">
        <f>D30*$B$23*0.1</f>
        <v>5061.3</v>
      </c>
      <c r="F30" s="41">
        <v>0</v>
      </c>
      <c r="G30" s="42">
        <v>0</v>
      </c>
      <c r="H30" s="25">
        <f t="shared" si="0"/>
        <v>5061.3</v>
      </c>
      <c r="I30" s="26">
        <f t="shared" si="1"/>
        <v>0.1</v>
      </c>
      <c r="J30" s="53"/>
    </row>
    <row r="31" spans="1:16" x14ac:dyDescent="0.25">
      <c r="A31" s="36">
        <v>85229000</v>
      </c>
      <c r="B31" s="37" t="s">
        <v>36</v>
      </c>
      <c r="C31" s="38" t="s">
        <v>37</v>
      </c>
      <c r="D31" s="39">
        <f>1*0.52</f>
        <v>0.52</v>
      </c>
      <c r="E31" s="40">
        <f>D31*$B$23*0.1</f>
        <v>2631.8760000000002</v>
      </c>
      <c r="F31" s="41">
        <v>0</v>
      </c>
      <c r="G31" s="42">
        <v>0</v>
      </c>
      <c r="H31" s="25">
        <f t="shared" si="0"/>
        <v>2631.8760000000002</v>
      </c>
      <c r="I31" s="26">
        <f t="shared" si="1"/>
        <v>0.1</v>
      </c>
      <c r="J31" s="54"/>
    </row>
    <row r="32" spans="1:16" x14ac:dyDescent="0.25">
      <c r="A32" s="36">
        <v>85189090</v>
      </c>
      <c r="B32" s="37" t="s">
        <v>38</v>
      </c>
      <c r="C32" s="38" t="s">
        <v>39</v>
      </c>
      <c r="D32" s="39">
        <f>1*0.1</f>
        <v>0.1</v>
      </c>
      <c r="E32" s="40">
        <f>D32*$B$23*0.1</f>
        <v>506.13000000000005</v>
      </c>
      <c r="F32" s="41">
        <v>0</v>
      </c>
      <c r="G32" s="42">
        <v>0</v>
      </c>
      <c r="H32" s="25">
        <f t="shared" si="0"/>
        <v>506.13000000000005</v>
      </c>
      <c r="I32" s="26">
        <f t="shared" si="1"/>
        <v>9.9999999999999992E-2</v>
      </c>
      <c r="J32" s="54"/>
    </row>
    <row r="33" spans="1:10" x14ac:dyDescent="0.25">
      <c r="A33" s="27"/>
      <c r="B33" s="28"/>
      <c r="C33" s="29"/>
      <c r="D33" s="30"/>
      <c r="E33" s="22"/>
      <c r="F33" s="31"/>
      <c r="G33" s="31"/>
      <c r="H33" s="25" t="str">
        <f t="shared" si="0"/>
        <v/>
      </c>
      <c r="I33" s="26" t="str">
        <f t="shared" si="1"/>
        <v/>
      </c>
      <c r="J33" s="54"/>
    </row>
    <row r="34" spans="1:10" x14ac:dyDescent="0.25">
      <c r="A34" s="27"/>
      <c r="B34" s="28"/>
      <c r="C34" s="29"/>
      <c r="D34" s="30"/>
      <c r="E34" s="22"/>
      <c r="F34" s="31"/>
      <c r="G34" s="31"/>
      <c r="H34" s="25" t="str">
        <f t="shared" si="0"/>
        <v/>
      </c>
      <c r="I34" s="26" t="str">
        <f t="shared" si="1"/>
        <v/>
      </c>
      <c r="J34" s="54"/>
    </row>
    <row r="35" spans="1:10" x14ac:dyDescent="0.25">
      <c r="A35" s="27"/>
      <c r="B35" s="28"/>
      <c r="C35" s="29"/>
      <c r="D35" s="30"/>
      <c r="E35" s="22"/>
      <c r="F35" s="31"/>
      <c r="G35" s="31"/>
      <c r="H35" s="25" t="str">
        <f t="shared" si="0"/>
        <v/>
      </c>
      <c r="I35" s="26" t="str">
        <f t="shared" si="1"/>
        <v/>
      </c>
      <c r="J35" s="53"/>
    </row>
    <row r="36" spans="1:10" x14ac:dyDescent="0.25">
      <c r="A36" s="27"/>
      <c r="B36" s="28"/>
      <c r="C36" s="29"/>
      <c r="D36" s="30"/>
      <c r="E36" s="22"/>
      <c r="F36" s="31"/>
      <c r="G36" s="31"/>
      <c r="H36" s="25" t="str">
        <f t="shared" si="0"/>
        <v/>
      </c>
      <c r="I36" s="26" t="str">
        <f t="shared" si="1"/>
        <v/>
      </c>
      <c r="J36" s="53"/>
    </row>
    <row r="37" spans="1:10" x14ac:dyDescent="0.25">
      <c r="A37" s="73" t="s">
        <v>27</v>
      </c>
      <c r="B37" s="73"/>
      <c r="C37" s="73"/>
      <c r="D37" s="32">
        <f>SUM(D28:D36)</f>
        <v>3.62</v>
      </c>
      <c r="E37" s="33">
        <f>SUM(E28:E36)</f>
        <v>18321.906000000003</v>
      </c>
      <c r="F37" s="34">
        <f>SUM(F28:F36)</f>
        <v>0</v>
      </c>
      <c r="G37" s="34">
        <f>SUM(G28:G36)</f>
        <v>0</v>
      </c>
      <c r="H37" s="34">
        <f>(E37+F37)-G37</f>
        <v>18321.906000000003</v>
      </c>
      <c r="I37" s="35">
        <f t="shared" si="1"/>
        <v>0.1</v>
      </c>
      <c r="J37" s="55"/>
    </row>
    <row r="38" spans="1:10" ht="25.5" x14ac:dyDescent="0.25">
      <c r="A38" s="12" t="s">
        <v>17</v>
      </c>
      <c r="B38" s="12" t="s">
        <v>18</v>
      </c>
      <c r="C38" s="12" t="s">
        <v>19</v>
      </c>
      <c r="D38" s="11" t="s">
        <v>20</v>
      </c>
      <c r="E38" s="13" t="s">
        <v>21</v>
      </c>
      <c r="F38" s="14" t="s">
        <v>22</v>
      </c>
      <c r="G38" s="14" t="s">
        <v>23</v>
      </c>
      <c r="H38" s="13" t="s">
        <v>24</v>
      </c>
      <c r="I38" s="15" t="s">
        <v>25</v>
      </c>
      <c r="J38" s="55"/>
    </row>
    <row r="39" spans="1:10" x14ac:dyDescent="0.25">
      <c r="A39" s="36">
        <v>85189010</v>
      </c>
      <c r="B39" s="37" t="s">
        <v>40</v>
      </c>
      <c r="C39" s="38" t="s">
        <v>41</v>
      </c>
      <c r="D39" s="39">
        <f>1*1</f>
        <v>1</v>
      </c>
      <c r="E39" s="40">
        <f>D39*$B$23*0.1</f>
        <v>5061.3</v>
      </c>
      <c r="F39" s="41">
        <v>0</v>
      </c>
      <c r="G39" s="42">
        <v>0</v>
      </c>
      <c r="H39" s="25">
        <f t="shared" ref="H39:H47" si="2">IF(D39="","",(E39+F39)-G39)</f>
        <v>5061.3</v>
      </c>
      <c r="I39" s="26">
        <f t="shared" ref="I39:I48" si="3">IF(H39="","",(H39/$B$23)/D39)</f>
        <v>0.1</v>
      </c>
      <c r="J39" s="53"/>
    </row>
    <row r="40" spans="1:10" x14ac:dyDescent="0.25">
      <c r="A40" s="36">
        <v>85189090</v>
      </c>
      <c r="B40" s="37" t="s">
        <v>42</v>
      </c>
      <c r="C40" s="38" t="s">
        <v>43</v>
      </c>
      <c r="D40" s="39">
        <f>1*1</f>
        <v>1</v>
      </c>
      <c r="E40" s="40">
        <f>D40*$B$23*0.1</f>
        <v>5061.3</v>
      </c>
      <c r="F40" s="41">
        <v>0</v>
      </c>
      <c r="G40" s="42">
        <v>0</v>
      </c>
      <c r="H40" s="25">
        <f t="shared" si="2"/>
        <v>5061.3</v>
      </c>
      <c r="I40" s="26">
        <f t="shared" si="3"/>
        <v>0.1</v>
      </c>
      <c r="J40" s="53"/>
    </row>
    <row r="41" spans="1:10" x14ac:dyDescent="0.25">
      <c r="A41" s="36">
        <v>85229000</v>
      </c>
      <c r="B41" s="37" t="s">
        <v>44</v>
      </c>
      <c r="C41" s="38" t="s">
        <v>45</v>
      </c>
      <c r="D41" s="39">
        <f>2*1</f>
        <v>2</v>
      </c>
      <c r="E41" s="40">
        <f>D41*$B$23*0.1</f>
        <v>10122.6</v>
      </c>
      <c r="F41" s="41">
        <v>0</v>
      </c>
      <c r="G41" s="42">
        <v>0</v>
      </c>
      <c r="H41" s="25">
        <f t="shared" si="2"/>
        <v>10122.6</v>
      </c>
      <c r="I41" s="26">
        <f t="shared" si="3"/>
        <v>0.1</v>
      </c>
      <c r="J41" s="53"/>
    </row>
    <row r="42" spans="1:10" x14ac:dyDescent="0.25">
      <c r="A42" s="36">
        <v>85229030</v>
      </c>
      <c r="B42" s="37" t="s">
        <v>46</v>
      </c>
      <c r="C42" s="38" t="s">
        <v>47</v>
      </c>
      <c r="D42" s="39">
        <f>1*1</f>
        <v>1</v>
      </c>
      <c r="E42" s="40">
        <f>D42*$B$23*0.1</f>
        <v>5061.3</v>
      </c>
      <c r="F42" s="41">
        <v>0</v>
      </c>
      <c r="G42" s="42">
        <v>0</v>
      </c>
      <c r="H42" s="25">
        <f t="shared" si="2"/>
        <v>5061.3</v>
      </c>
      <c r="I42" s="26">
        <f t="shared" si="3"/>
        <v>0.1</v>
      </c>
      <c r="J42" s="53"/>
    </row>
    <row r="43" spans="1:10" x14ac:dyDescent="0.25">
      <c r="A43" s="18"/>
      <c r="B43" s="19"/>
      <c r="C43" s="20"/>
      <c r="D43" s="21"/>
      <c r="E43" s="22"/>
      <c r="F43" s="23"/>
      <c r="G43" s="24"/>
      <c r="H43" s="25" t="str">
        <f t="shared" si="2"/>
        <v/>
      </c>
      <c r="I43" s="26" t="str">
        <f t="shared" si="3"/>
        <v/>
      </c>
      <c r="J43" s="53"/>
    </row>
    <row r="44" spans="1:10" x14ac:dyDescent="0.25">
      <c r="A44" s="27"/>
      <c r="B44" s="28"/>
      <c r="C44" s="29"/>
      <c r="D44" s="21"/>
      <c r="E44" s="22"/>
      <c r="F44" s="31"/>
      <c r="G44" s="31"/>
      <c r="H44" s="25" t="str">
        <f t="shared" si="2"/>
        <v/>
      </c>
      <c r="I44" s="26" t="str">
        <f t="shared" si="3"/>
        <v/>
      </c>
      <c r="J44" s="53"/>
    </row>
    <row r="45" spans="1:10" x14ac:dyDescent="0.25">
      <c r="A45" s="27"/>
      <c r="B45" s="28"/>
      <c r="C45" s="29"/>
      <c r="D45" s="21"/>
      <c r="E45" s="22"/>
      <c r="F45" s="31"/>
      <c r="G45" s="31"/>
      <c r="H45" s="25" t="str">
        <f t="shared" si="2"/>
        <v/>
      </c>
      <c r="I45" s="26" t="str">
        <f t="shared" si="3"/>
        <v/>
      </c>
      <c r="J45" s="53"/>
    </row>
    <row r="46" spans="1:10" x14ac:dyDescent="0.25">
      <c r="A46" s="27"/>
      <c r="B46" s="28"/>
      <c r="C46" s="29"/>
      <c r="D46" s="21"/>
      <c r="E46" s="22"/>
      <c r="F46" s="31"/>
      <c r="G46" s="31"/>
      <c r="H46" s="25" t="str">
        <f t="shared" si="2"/>
        <v/>
      </c>
      <c r="I46" s="26" t="str">
        <f t="shared" si="3"/>
        <v/>
      </c>
      <c r="J46" s="53"/>
    </row>
    <row r="47" spans="1:10" x14ac:dyDescent="0.25">
      <c r="A47" s="27"/>
      <c r="B47" s="28"/>
      <c r="C47" s="29"/>
      <c r="D47" s="21"/>
      <c r="E47" s="22"/>
      <c r="F47" s="31"/>
      <c r="G47" s="31"/>
      <c r="H47" s="25" t="str">
        <f t="shared" si="2"/>
        <v/>
      </c>
      <c r="I47" s="26" t="str">
        <f t="shared" si="3"/>
        <v/>
      </c>
      <c r="J47" s="53"/>
    </row>
    <row r="48" spans="1:10" x14ac:dyDescent="0.25">
      <c r="A48" s="73" t="s">
        <v>27</v>
      </c>
      <c r="B48" s="73"/>
      <c r="C48" s="73"/>
      <c r="D48" s="32">
        <f>SUM(D39:D47)</f>
        <v>5</v>
      </c>
      <c r="E48" s="33">
        <f>SUM(E39:E47)</f>
        <v>25306.5</v>
      </c>
      <c r="F48" s="34">
        <f>SUM(F39:F47)</f>
        <v>0</v>
      </c>
      <c r="G48" s="34">
        <f>SUM(G39:G47)</f>
        <v>0</v>
      </c>
      <c r="H48" s="34">
        <f>(E48+F48)-G48</f>
        <v>25306.5</v>
      </c>
      <c r="I48" s="35">
        <f t="shared" si="3"/>
        <v>0.1</v>
      </c>
      <c r="J48" s="55"/>
    </row>
  </sheetData>
  <mergeCells count="18">
    <mergeCell ref="A37:C37"/>
    <mergeCell ref="A48:C48"/>
    <mergeCell ref="B21:J21"/>
    <mergeCell ref="B22:J22"/>
    <mergeCell ref="B23:J23"/>
    <mergeCell ref="B24:J24"/>
    <mergeCell ref="A26:J26"/>
    <mergeCell ref="A13:J13"/>
    <mergeCell ref="D16:E16"/>
    <mergeCell ref="F16:J16"/>
    <mergeCell ref="A19:J19"/>
    <mergeCell ref="A16:C16"/>
    <mergeCell ref="A2:J2"/>
    <mergeCell ref="A3:J3"/>
    <mergeCell ref="A4:J4"/>
    <mergeCell ref="A7:J7"/>
    <mergeCell ref="B10:C10"/>
    <mergeCell ref="D10:J10"/>
  </mergeCells>
  <pageMargins left="0.7" right="0.7" top="0.75" bottom="0.75" header="0.511811023622047" footer="0.511811023622047"/>
  <pageSetup paperSize="9" fitToHeight="0" orientation="landscape" horizontalDpi="300" verticalDpi="300" r:id="rId1"/>
  <ignoredErrors>
    <ignoredError sqref="D41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zoomScale="145" zoomScaleNormal="145" workbookViewId="0">
      <selection activeCell="C23" sqref="C23"/>
    </sheetView>
  </sheetViews>
  <sheetFormatPr defaultRowHeight="15" x14ac:dyDescent="0.25"/>
  <cols>
    <col min="1" max="1" width="11.28515625" style="57" customWidth="1"/>
    <col min="2" max="2" width="17.140625" style="57" customWidth="1"/>
    <col min="3" max="3" width="18.5703125" style="57" customWidth="1"/>
    <col min="4" max="4" width="22.5703125" style="58" customWidth="1"/>
    <col min="5" max="16384" width="9.140625" style="58"/>
  </cols>
  <sheetData>
    <row r="1" spans="1:8" x14ac:dyDescent="0.25">
      <c r="A1" s="56" t="s">
        <v>56</v>
      </c>
    </row>
    <row r="2" spans="1:8" x14ac:dyDescent="0.25">
      <c r="A2" s="59" t="s">
        <v>17</v>
      </c>
      <c r="B2" s="59" t="s">
        <v>18</v>
      </c>
      <c r="C2" s="82" t="s">
        <v>57</v>
      </c>
      <c r="D2" s="82"/>
      <c r="E2" s="82"/>
      <c r="F2" s="82"/>
      <c r="G2" s="82"/>
      <c r="H2" s="82"/>
    </row>
    <row r="3" spans="1:8" x14ac:dyDescent="0.25">
      <c r="A3" s="60">
        <v>84159090</v>
      </c>
      <c r="B3" s="61" t="s">
        <v>58</v>
      </c>
      <c r="C3" s="81" t="s">
        <v>59</v>
      </c>
      <c r="D3" s="81"/>
      <c r="E3" s="81"/>
      <c r="F3" s="81"/>
      <c r="G3" s="81"/>
      <c r="H3" s="81"/>
    </row>
    <row r="5" spans="1:8" x14ac:dyDescent="0.25">
      <c r="A5" s="59" t="s">
        <v>60</v>
      </c>
      <c r="B5" s="59" t="s">
        <v>61</v>
      </c>
      <c r="C5" s="59" t="s">
        <v>62</v>
      </c>
      <c r="D5" s="59" t="s">
        <v>63</v>
      </c>
    </row>
    <row r="6" spans="1:8" x14ac:dyDescent="0.25">
      <c r="A6" s="60" t="s">
        <v>64</v>
      </c>
      <c r="B6" s="62">
        <v>150000</v>
      </c>
      <c r="C6" s="60">
        <v>1</v>
      </c>
      <c r="D6" s="62">
        <f>C6*B6</f>
        <v>150000</v>
      </c>
    </row>
    <row r="7" spans="1:8" x14ac:dyDescent="0.25">
      <c r="A7" s="60" t="s">
        <v>65</v>
      </c>
      <c r="B7" s="62">
        <v>50000</v>
      </c>
      <c r="C7" s="60">
        <v>1</v>
      </c>
      <c r="D7" s="62">
        <f t="shared" ref="D7:D10" si="0">C7*B7</f>
        <v>50000</v>
      </c>
    </row>
    <row r="8" spans="1:8" x14ac:dyDescent="0.25">
      <c r="A8" s="60" t="s">
        <v>66</v>
      </c>
      <c r="B8" s="62">
        <v>40000</v>
      </c>
      <c r="C8" s="60">
        <v>1</v>
      </c>
      <c r="D8" s="62">
        <f t="shared" si="0"/>
        <v>40000</v>
      </c>
    </row>
    <row r="9" spans="1:8" x14ac:dyDescent="0.25">
      <c r="A9" s="60" t="s">
        <v>67</v>
      </c>
      <c r="B9" s="62">
        <v>60000</v>
      </c>
      <c r="C9" s="60">
        <v>1</v>
      </c>
      <c r="D9" s="62">
        <f t="shared" si="0"/>
        <v>60000</v>
      </c>
    </row>
    <row r="10" spans="1:8" x14ac:dyDescent="0.25">
      <c r="A10" s="60" t="s">
        <v>68</v>
      </c>
      <c r="B10" s="62">
        <v>50000</v>
      </c>
      <c r="C10" s="60">
        <v>1</v>
      </c>
      <c r="D10" s="62">
        <f t="shared" si="0"/>
        <v>50000</v>
      </c>
    </row>
    <row r="11" spans="1:8" x14ac:dyDescent="0.25">
      <c r="A11" s="63" t="s">
        <v>27</v>
      </c>
      <c r="B11" s="62">
        <f>SUM(B6:B10)</f>
        <v>350000</v>
      </c>
      <c r="C11" s="62">
        <f>SUM(C6:C10)</f>
        <v>5</v>
      </c>
      <c r="D11" s="62">
        <f>SUM(D6:D10)</f>
        <v>350000</v>
      </c>
    </row>
    <row r="12" spans="1:8" x14ac:dyDescent="0.25">
      <c r="C12" s="63" t="s">
        <v>69</v>
      </c>
      <c r="D12" s="64">
        <f>D11/B11</f>
        <v>1</v>
      </c>
    </row>
    <row r="15" spans="1:8" x14ac:dyDescent="0.25">
      <c r="A15" s="56" t="s">
        <v>56</v>
      </c>
    </row>
    <row r="16" spans="1:8" x14ac:dyDescent="0.25">
      <c r="A16" s="59" t="s">
        <v>17</v>
      </c>
      <c r="B16" s="59" t="s">
        <v>18</v>
      </c>
      <c r="C16" s="82" t="s">
        <v>57</v>
      </c>
      <c r="D16" s="82"/>
      <c r="E16" s="82"/>
      <c r="F16" s="82"/>
      <c r="G16" s="82"/>
      <c r="H16" s="82"/>
    </row>
    <row r="17" spans="1:8" x14ac:dyDescent="0.25">
      <c r="A17" s="60">
        <v>84159090</v>
      </c>
      <c r="B17" s="61" t="s">
        <v>70</v>
      </c>
      <c r="C17" s="81" t="s">
        <v>71</v>
      </c>
      <c r="D17" s="81"/>
      <c r="E17" s="81"/>
      <c r="F17" s="81"/>
      <c r="G17" s="81"/>
      <c r="H17" s="81"/>
    </row>
    <row r="19" spans="1:8" x14ac:dyDescent="0.25">
      <c r="A19" s="59" t="s">
        <v>60</v>
      </c>
      <c r="B19" s="59" t="s">
        <v>61</v>
      </c>
      <c r="C19" s="59" t="s">
        <v>62</v>
      </c>
      <c r="D19" s="59" t="s">
        <v>63</v>
      </c>
    </row>
    <row r="20" spans="1:8" x14ac:dyDescent="0.25">
      <c r="A20" s="60" t="s">
        <v>64</v>
      </c>
      <c r="B20" s="62">
        <v>150000</v>
      </c>
      <c r="C20" s="60">
        <v>1</v>
      </c>
      <c r="D20" s="62">
        <f>C20*B20</f>
        <v>150000</v>
      </c>
    </row>
    <row r="21" spans="1:8" x14ac:dyDescent="0.25">
      <c r="A21" s="60" t="s">
        <v>65</v>
      </c>
      <c r="B21" s="62">
        <v>50000</v>
      </c>
      <c r="C21" s="60">
        <v>0</v>
      </c>
      <c r="D21" s="62">
        <f t="shared" ref="D21:D24" si="1">C21*B21</f>
        <v>0</v>
      </c>
    </row>
    <row r="22" spans="1:8" x14ac:dyDescent="0.25">
      <c r="A22" s="60" t="s">
        <v>66</v>
      </c>
      <c r="B22" s="62">
        <v>40000</v>
      </c>
      <c r="C22" s="60">
        <v>0</v>
      </c>
      <c r="D22" s="62">
        <f t="shared" si="1"/>
        <v>0</v>
      </c>
    </row>
    <row r="23" spans="1:8" x14ac:dyDescent="0.25">
      <c r="A23" s="60" t="s">
        <v>67</v>
      </c>
      <c r="B23" s="62">
        <v>60000</v>
      </c>
      <c r="C23" s="60">
        <v>1</v>
      </c>
      <c r="D23" s="62">
        <f t="shared" si="1"/>
        <v>60000</v>
      </c>
    </row>
    <row r="24" spans="1:8" x14ac:dyDescent="0.25">
      <c r="A24" s="60" t="s">
        <v>68</v>
      </c>
      <c r="B24" s="62">
        <v>50000</v>
      </c>
      <c r="C24" s="60">
        <v>1</v>
      </c>
      <c r="D24" s="62">
        <f t="shared" si="1"/>
        <v>50000</v>
      </c>
    </row>
    <row r="25" spans="1:8" x14ac:dyDescent="0.25">
      <c r="A25" s="63" t="s">
        <v>27</v>
      </c>
      <c r="B25" s="62">
        <f>SUM(B20:B24)</f>
        <v>350000</v>
      </c>
      <c r="C25" s="62">
        <f>SUM(C20:C24)</f>
        <v>3</v>
      </c>
      <c r="D25" s="62">
        <f>SUM(D20:D24)</f>
        <v>260000</v>
      </c>
    </row>
    <row r="26" spans="1:8" x14ac:dyDescent="0.25">
      <c r="C26" s="63" t="s">
        <v>69</v>
      </c>
      <c r="D26" s="64">
        <f>D25/B25</f>
        <v>0.74285714285714288</v>
      </c>
    </row>
    <row r="29" spans="1:8" x14ac:dyDescent="0.25">
      <c r="A29" s="56" t="s">
        <v>56</v>
      </c>
    </row>
    <row r="30" spans="1:8" x14ac:dyDescent="0.25">
      <c r="A30" s="59" t="s">
        <v>17</v>
      </c>
      <c r="B30" s="59" t="s">
        <v>18</v>
      </c>
      <c r="C30" s="82" t="s">
        <v>57</v>
      </c>
      <c r="D30" s="82"/>
      <c r="E30" s="82"/>
      <c r="F30" s="82"/>
      <c r="G30" s="82"/>
      <c r="H30" s="82"/>
    </row>
    <row r="31" spans="1:8" x14ac:dyDescent="0.25">
      <c r="A31" s="60">
        <v>84159090</v>
      </c>
      <c r="B31" s="61" t="s">
        <v>72</v>
      </c>
      <c r="C31" s="81" t="s">
        <v>73</v>
      </c>
      <c r="D31" s="81"/>
      <c r="E31" s="81"/>
      <c r="F31" s="81"/>
      <c r="G31" s="81"/>
      <c r="H31" s="81"/>
    </row>
    <row r="33" spans="1:4" x14ac:dyDescent="0.25">
      <c r="A33" s="59" t="s">
        <v>60</v>
      </c>
      <c r="B33" s="59" t="s">
        <v>61</v>
      </c>
      <c r="C33" s="59" t="s">
        <v>62</v>
      </c>
      <c r="D33" s="59" t="s">
        <v>63</v>
      </c>
    </row>
    <row r="34" spans="1:4" x14ac:dyDescent="0.25">
      <c r="A34" s="60" t="s">
        <v>64</v>
      </c>
      <c r="B34" s="62">
        <v>150000</v>
      </c>
      <c r="C34" s="60">
        <v>1</v>
      </c>
      <c r="D34" s="65">
        <f>C34*B34</f>
        <v>150000</v>
      </c>
    </row>
    <row r="35" spans="1:4" x14ac:dyDescent="0.25">
      <c r="A35" s="60" t="s">
        <v>65</v>
      </c>
      <c r="B35" s="62">
        <v>50000</v>
      </c>
      <c r="C35" s="60">
        <v>1</v>
      </c>
      <c r="D35" s="65">
        <f t="shared" ref="D35:D38" si="2">C35*B35</f>
        <v>50000</v>
      </c>
    </row>
    <row r="36" spans="1:4" x14ac:dyDescent="0.25">
      <c r="A36" s="60" t="s">
        <v>66</v>
      </c>
      <c r="B36" s="62">
        <v>40000</v>
      </c>
      <c r="C36" s="60">
        <v>1</v>
      </c>
      <c r="D36" s="65">
        <f t="shared" si="2"/>
        <v>40000</v>
      </c>
    </row>
    <row r="37" spans="1:4" x14ac:dyDescent="0.25">
      <c r="A37" s="60" t="s">
        <v>67</v>
      </c>
      <c r="B37" s="62">
        <v>60000</v>
      </c>
      <c r="C37" s="60">
        <v>1</v>
      </c>
      <c r="D37" s="65">
        <f t="shared" si="2"/>
        <v>60000</v>
      </c>
    </row>
    <row r="38" spans="1:4" x14ac:dyDescent="0.25">
      <c r="A38" s="60" t="s">
        <v>68</v>
      </c>
      <c r="B38" s="62">
        <v>50000</v>
      </c>
      <c r="C38" s="60">
        <v>1</v>
      </c>
      <c r="D38" s="62">
        <f t="shared" si="2"/>
        <v>50000</v>
      </c>
    </row>
    <row r="39" spans="1:4" x14ac:dyDescent="0.25">
      <c r="A39" s="63" t="s">
        <v>27</v>
      </c>
      <c r="B39" s="62">
        <f>SUM(B34:B38)</f>
        <v>350000</v>
      </c>
      <c r="C39" s="62">
        <f>SUM(C34:C38)</f>
        <v>5</v>
      </c>
      <c r="D39" s="62">
        <f>SUM(D34:D38)</f>
        <v>350000</v>
      </c>
    </row>
    <row r="40" spans="1:4" x14ac:dyDescent="0.25">
      <c r="C40" s="63" t="s">
        <v>69</v>
      </c>
      <c r="D40" s="64">
        <f>D39/B39</f>
        <v>1</v>
      </c>
    </row>
  </sheetData>
  <mergeCells count="6">
    <mergeCell ref="C31:H31"/>
    <mergeCell ref="C2:H2"/>
    <mergeCell ref="C3:H3"/>
    <mergeCell ref="C16:H16"/>
    <mergeCell ref="C17:H17"/>
    <mergeCell ref="C30:H30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J35"/>
  <sheetViews>
    <sheetView showGridLines="0" zoomScaleNormal="100" workbookViewId="0">
      <selection activeCell="E27" sqref="E27"/>
    </sheetView>
  </sheetViews>
  <sheetFormatPr defaultColWidth="8.7109375" defaultRowHeight="15" x14ac:dyDescent="0.25"/>
  <cols>
    <col min="1" max="1" width="24.5703125" customWidth="1"/>
    <col min="2" max="2" width="10.85546875" customWidth="1"/>
    <col min="3" max="3" width="50.7109375" customWidth="1"/>
    <col min="4" max="5" width="15.7109375" customWidth="1"/>
    <col min="6" max="6" width="18.85546875" customWidth="1"/>
    <col min="7" max="9" width="15.7109375" customWidth="1"/>
    <col min="10" max="10" width="22.28515625" customWidth="1"/>
  </cols>
  <sheetData>
    <row r="2" spans="1:10" ht="23.25" x14ac:dyDescent="0.25">
      <c r="A2" s="66" t="s">
        <v>0</v>
      </c>
      <c r="B2" s="66"/>
      <c r="C2" s="66"/>
      <c r="D2" s="66"/>
      <c r="E2" s="66"/>
      <c r="F2" s="66"/>
      <c r="G2" s="66"/>
      <c r="H2" s="66"/>
      <c r="I2" s="66"/>
      <c r="J2" s="66"/>
    </row>
    <row r="3" spans="1:10" ht="20.25" x14ac:dyDescent="0.25">
      <c r="A3" s="67" t="s">
        <v>1</v>
      </c>
      <c r="B3" s="67"/>
      <c r="C3" s="67"/>
      <c r="D3" s="67"/>
      <c r="E3" s="67"/>
      <c r="F3" s="67"/>
      <c r="G3" s="67"/>
      <c r="H3" s="67"/>
      <c r="I3" s="67"/>
      <c r="J3" s="67"/>
    </row>
    <row r="4" spans="1:10" ht="18" x14ac:dyDescent="0.25">
      <c r="A4" s="68" t="s">
        <v>48</v>
      </c>
      <c r="B4" s="68"/>
      <c r="C4" s="68"/>
      <c r="D4" s="68"/>
      <c r="E4" s="68"/>
      <c r="F4" s="68"/>
      <c r="G4" s="68"/>
      <c r="H4" s="68"/>
      <c r="I4" s="68"/>
      <c r="J4" s="68"/>
    </row>
    <row r="5" spans="1:10" ht="18" x14ac:dyDescent="0.25">
      <c r="A5" s="1"/>
      <c r="B5" s="1"/>
      <c r="C5" s="1"/>
      <c r="D5" s="1"/>
      <c r="E5" s="1"/>
      <c r="F5" s="1"/>
      <c r="G5" s="1"/>
      <c r="H5" s="1"/>
      <c r="I5" s="1"/>
    </row>
    <row r="6" spans="1:10" x14ac:dyDescent="0.25">
      <c r="C6" s="2"/>
      <c r="D6" s="2"/>
      <c r="E6" s="2"/>
      <c r="F6" s="2"/>
      <c r="G6" s="2"/>
    </row>
    <row r="7" spans="1:10" ht="15.75" x14ac:dyDescent="0.25">
      <c r="A7" s="83" t="s">
        <v>3</v>
      </c>
      <c r="B7" s="83"/>
      <c r="C7" s="83"/>
      <c r="D7" s="83"/>
      <c r="E7" s="83"/>
      <c r="F7" s="83"/>
      <c r="G7" s="83"/>
      <c r="H7" s="83"/>
      <c r="I7" s="83"/>
      <c r="J7" s="83"/>
    </row>
    <row r="8" spans="1:10" x14ac:dyDescent="0.25">
      <c r="C8" s="2"/>
      <c r="D8" s="2"/>
      <c r="E8" s="2"/>
      <c r="F8" s="2"/>
      <c r="G8" s="2"/>
    </row>
    <row r="9" spans="1:10" ht="15.75" x14ac:dyDescent="0.25">
      <c r="A9" s="3" t="s">
        <v>4</v>
      </c>
      <c r="B9" s="43" t="s">
        <v>5</v>
      </c>
      <c r="C9" s="3"/>
      <c r="D9" s="3" t="s">
        <v>6</v>
      </c>
      <c r="E9" s="3"/>
      <c r="F9" s="3"/>
      <c r="H9" s="3"/>
      <c r="I9" s="3"/>
    </row>
    <row r="10" spans="1:10" ht="15" customHeight="1" x14ac:dyDescent="0.25">
      <c r="A10" s="4"/>
      <c r="B10" s="84"/>
      <c r="C10" s="84"/>
      <c r="D10" s="70"/>
      <c r="E10" s="70"/>
      <c r="F10" s="70"/>
      <c r="G10" s="70"/>
      <c r="H10" s="70"/>
      <c r="I10" s="70"/>
      <c r="J10" s="70"/>
    </row>
    <row r="11" spans="1:10" x14ac:dyDescent="0.25">
      <c r="C11" s="2"/>
      <c r="D11" s="2"/>
      <c r="E11" s="2"/>
      <c r="F11" s="2"/>
      <c r="G11" s="2"/>
    </row>
    <row r="12" spans="1:10" x14ac:dyDescent="0.25">
      <c r="C12" s="2"/>
      <c r="D12" s="2"/>
      <c r="E12" s="2"/>
      <c r="F12" s="2"/>
      <c r="G12" s="2"/>
    </row>
    <row r="13" spans="1:10" ht="15.75" x14ac:dyDescent="0.25">
      <c r="A13" s="83" t="s">
        <v>7</v>
      </c>
      <c r="B13" s="83"/>
      <c r="C13" s="83"/>
      <c r="D13" s="83"/>
      <c r="E13" s="83"/>
      <c r="F13" s="83"/>
      <c r="G13" s="83"/>
      <c r="H13" s="83"/>
      <c r="I13" s="83"/>
      <c r="J13" s="83"/>
    </row>
    <row r="14" spans="1:10" x14ac:dyDescent="0.25">
      <c r="C14" s="2"/>
      <c r="D14" s="2"/>
      <c r="E14" s="2"/>
      <c r="F14" s="2"/>
      <c r="G14" s="2"/>
    </row>
    <row r="15" spans="1:10" ht="15.75" x14ac:dyDescent="0.25">
      <c r="A15" s="3" t="s">
        <v>8</v>
      </c>
      <c r="C15" s="3"/>
      <c r="D15" s="3" t="s">
        <v>9</v>
      </c>
      <c r="E15" s="3"/>
      <c r="F15" s="3"/>
      <c r="G15" s="3" t="s">
        <v>10</v>
      </c>
    </row>
    <row r="16" spans="1:10" x14ac:dyDescent="0.25">
      <c r="A16" s="86"/>
      <c r="B16" s="89"/>
      <c r="C16" s="90"/>
      <c r="D16" s="72"/>
      <c r="E16" s="72"/>
      <c r="F16" s="72"/>
      <c r="G16" s="72"/>
      <c r="H16" s="72"/>
      <c r="I16" s="72"/>
      <c r="J16" s="72"/>
    </row>
    <row r="17" spans="1:10" x14ac:dyDescent="0.25">
      <c r="A17" s="5"/>
      <c r="B17" s="5"/>
      <c r="C17" s="5"/>
      <c r="D17" s="6"/>
      <c r="E17" s="6"/>
      <c r="F17" s="6"/>
      <c r="G17" s="6"/>
      <c r="H17" s="6"/>
      <c r="I17" s="6"/>
    </row>
    <row r="18" spans="1:10" x14ac:dyDescent="0.25">
      <c r="C18" s="2"/>
      <c r="D18" s="2"/>
      <c r="E18" s="2"/>
      <c r="F18" s="2"/>
      <c r="G18" s="2"/>
    </row>
    <row r="19" spans="1:10" ht="15.75" x14ac:dyDescent="0.25">
      <c r="A19" s="83" t="s">
        <v>11</v>
      </c>
      <c r="B19" s="83"/>
      <c r="C19" s="83"/>
      <c r="D19" s="83"/>
      <c r="E19" s="83"/>
      <c r="F19" s="83"/>
      <c r="G19" s="83"/>
      <c r="H19" s="83"/>
      <c r="I19" s="83"/>
      <c r="J19" s="83"/>
    </row>
    <row r="20" spans="1:10" x14ac:dyDescent="0.25">
      <c r="C20" s="2"/>
      <c r="D20" s="2"/>
      <c r="E20" s="2"/>
      <c r="F20" s="2"/>
      <c r="G20" s="2"/>
    </row>
    <row r="21" spans="1:10" ht="15.75" x14ac:dyDescent="0.25">
      <c r="A21" s="8" t="s">
        <v>12</v>
      </c>
      <c r="B21" s="75" t="s">
        <v>28</v>
      </c>
      <c r="C21" s="76"/>
      <c r="D21" s="76"/>
      <c r="E21" s="76"/>
      <c r="F21" s="76"/>
      <c r="G21" s="76"/>
      <c r="H21" s="76"/>
      <c r="I21" s="76"/>
      <c r="J21" s="77"/>
    </row>
    <row r="22" spans="1:10" ht="15" customHeight="1" x14ac:dyDescent="0.25">
      <c r="A22" s="8" t="s">
        <v>15</v>
      </c>
      <c r="B22" s="75">
        <v>2022</v>
      </c>
      <c r="C22" s="76"/>
      <c r="D22" s="76"/>
      <c r="E22" s="76"/>
      <c r="F22" s="76"/>
      <c r="G22" s="76"/>
      <c r="H22" s="76"/>
      <c r="I22" s="76"/>
      <c r="J22" s="77"/>
    </row>
    <row r="23" spans="1:10" x14ac:dyDescent="0.25">
      <c r="C23" s="2"/>
      <c r="D23" s="2"/>
      <c r="E23" s="2"/>
      <c r="F23" s="2"/>
      <c r="G23" s="2"/>
    </row>
    <row r="24" spans="1:10" ht="15" customHeight="1" x14ac:dyDescent="0.25">
      <c r="A24" s="87" t="s">
        <v>16</v>
      </c>
      <c r="B24" s="87"/>
      <c r="C24" s="87"/>
      <c r="D24" s="87"/>
      <c r="E24" s="87"/>
      <c r="F24" s="87"/>
      <c r="G24" s="87"/>
      <c r="H24" s="87"/>
      <c r="I24" s="87"/>
      <c r="J24" s="87"/>
    </row>
    <row r="25" spans="1:10" ht="60" customHeight="1" x14ac:dyDescent="0.25">
      <c r="A25" s="12" t="s">
        <v>17</v>
      </c>
      <c r="B25" s="12" t="s">
        <v>18</v>
      </c>
      <c r="C25" s="12" t="s">
        <v>19</v>
      </c>
      <c r="D25" s="45" t="s">
        <v>21</v>
      </c>
      <c r="E25" s="15" t="s">
        <v>49</v>
      </c>
      <c r="F25" s="15" t="s">
        <v>50</v>
      </c>
      <c r="G25" s="46" t="s">
        <v>51</v>
      </c>
      <c r="H25" s="46" t="s">
        <v>52</v>
      </c>
      <c r="I25" s="74" t="s">
        <v>26</v>
      </c>
      <c r="J25" s="74"/>
    </row>
    <row r="26" spans="1:10" x14ac:dyDescent="0.25">
      <c r="A26" s="36">
        <v>85189090</v>
      </c>
      <c r="B26" s="37" t="s">
        <v>30</v>
      </c>
      <c r="C26" s="38" t="s">
        <v>31</v>
      </c>
      <c r="D26" s="47">
        <v>5061</v>
      </c>
      <c r="E26" s="48" t="s">
        <v>53</v>
      </c>
      <c r="F26" s="48" t="s">
        <v>54</v>
      </c>
      <c r="G26" s="48" t="s">
        <v>55</v>
      </c>
      <c r="H26" s="48" t="s">
        <v>55</v>
      </c>
      <c r="I26" s="85"/>
      <c r="J26" s="85"/>
    </row>
    <row r="27" spans="1:10" x14ac:dyDescent="0.25">
      <c r="A27" s="36">
        <v>85229000</v>
      </c>
      <c r="B27" s="37" t="s">
        <v>36</v>
      </c>
      <c r="C27" s="38" t="s">
        <v>37</v>
      </c>
      <c r="D27" s="47">
        <v>2632</v>
      </c>
      <c r="E27" s="36" t="s">
        <v>53</v>
      </c>
      <c r="F27" s="48" t="s">
        <v>54</v>
      </c>
      <c r="G27" s="48" t="s">
        <v>55</v>
      </c>
      <c r="H27" s="48" t="s">
        <v>55</v>
      </c>
      <c r="I27" s="85"/>
      <c r="J27" s="85"/>
    </row>
    <row r="28" spans="1:10" x14ac:dyDescent="0.25">
      <c r="A28" s="49"/>
      <c r="B28" s="49"/>
      <c r="C28" s="49"/>
      <c r="D28" s="50"/>
      <c r="E28" s="51"/>
      <c r="F28" s="51"/>
      <c r="G28" s="49"/>
      <c r="H28" s="49"/>
      <c r="I28" s="85"/>
      <c r="J28" s="85"/>
    </row>
    <row r="29" spans="1:10" x14ac:dyDescent="0.25">
      <c r="A29" s="49"/>
      <c r="B29" s="49"/>
      <c r="C29" s="49"/>
      <c r="D29" s="50"/>
      <c r="E29" s="51"/>
      <c r="F29" s="51"/>
      <c r="G29" s="49"/>
      <c r="H29" s="49"/>
      <c r="I29" s="85"/>
      <c r="J29" s="85"/>
    </row>
    <row r="30" spans="1:10" x14ac:dyDescent="0.25">
      <c r="A30" s="49"/>
      <c r="B30" s="49"/>
      <c r="C30" s="49"/>
      <c r="D30" s="50"/>
      <c r="E30" s="51"/>
      <c r="F30" s="51"/>
      <c r="G30" s="49"/>
      <c r="H30" s="49"/>
      <c r="I30" s="85"/>
      <c r="J30" s="85"/>
    </row>
    <row r="31" spans="1:10" x14ac:dyDescent="0.25">
      <c r="A31" s="49"/>
      <c r="B31" s="49"/>
      <c r="C31" s="49"/>
      <c r="D31" s="50"/>
      <c r="E31" s="51"/>
      <c r="F31" s="51"/>
      <c r="G31" s="49"/>
      <c r="H31" s="49"/>
      <c r="I31" s="85"/>
      <c r="J31" s="85"/>
    </row>
    <row r="32" spans="1:10" x14ac:dyDescent="0.25">
      <c r="A32" s="49"/>
      <c r="B32" s="49"/>
      <c r="C32" s="49"/>
      <c r="D32" s="50"/>
      <c r="E32" s="51"/>
      <c r="F32" s="51"/>
      <c r="G32" s="49"/>
      <c r="H32" s="49"/>
      <c r="I32" s="85"/>
      <c r="J32" s="85"/>
    </row>
    <row r="33" spans="1:10" x14ac:dyDescent="0.25">
      <c r="A33" s="49"/>
      <c r="B33" s="49"/>
      <c r="C33" s="49"/>
      <c r="D33" s="50"/>
      <c r="E33" s="51"/>
      <c r="F33" s="51"/>
      <c r="G33" s="49"/>
      <c r="H33" s="49"/>
      <c r="I33" s="85"/>
      <c r="J33" s="85"/>
    </row>
    <row r="34" spans="1:10" x14ac:dyDescent="0.25">
      <c r="A34" s="49"/>
      <c r="B34" s="49"/>
      <c r="C34" s="49"/>
      <c r="D34" s="50"/>
      <c r="E34" s="51"/>
      <c r="F34" s="51"/>
      <c r="G34" s="49"/>
      <c r="H34" s="49"/>
      <c r="I34" s="85"/>
      <c r="J34" s="85"/>
    </row>
    <row r="35" spans="1:10" x14ac:dyDescent="0.25">
      <c r="A35" s="88" t="s">
        <v>27</v>
      </c>
      <c r="B35" s="88"/>
      <c r="C35" s="88"/>
      <c r="D35" s="34">
        <f>SUM(D26:D34)</f>
        <v>7693</v>
      </c>
      <c r="E35" s="44"/>
      <c r="F35" s="44"/>
      <c r="G35" s="52"/>
      <c r="H35" s="52"/>
      <c r="I35" s="87"/>
      <c r="J35" s="87"/>
    </row>
  </sheetData>
  <mergeCells count="26">
    <mergeCell ref="I32:J32"/>
    <mergeCell ref="I33:J33"/>
    <mergeCell ref="I34:J34"/>
    <mergeCell ref="I35:J35"/>
    <mergeCell ref="B21:J21"/>
    <mergeCell ref="B22:J22"/>
    <mergeCell ref="A24:J24"/>
    <mergeCell ref="A35:C35"/>
    <mergeCell ref="I25:J25"/>
    <mergeCell ref="I26:J26"/>
    <mergeCell ref="I27:J27"/>
    <mergeCell ref="I28:J28"/>
    <mergeCell ref="I29:J29"/>
    <mergeCell ref="I30:J30"/>
    <mergeCell ref="I31:J31"/>
    <mergeCell ref="A13:J13"/>
    <mergeCell ref="D16:F16"/>
    <mergeCell ref="G16:J16"/>
    <mergeCell ref="A19:J19"/>
    <mergeCell ref="A16:C16"/>
    <mergeCell ref="A2:J2"/>
    <mergeCell ref="A3:J3"/>
    <mergeCell ref="A4:J4"/>
    <mergeCell ref="A7:J7"/>
    <mergeCell ref="B10:C10"/>
    <mergeCell ref="D10:J10"/>
  </mergeCells>
  <pageMargins left="0.7" right="0.7" top="0.75" bottom="0.75" header="0.511811023622047" footer="0.511811023622047"/>
  <pageSetup paperSize="9" fitToHeight="0" orientation="landscape" horizontalDpi="300" verticalDpi="30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51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1. RADI-Tipo 5-DRI (preenchido)</vt:lpstr>
      <vt:lpstr>Cálculo do CTP</vt:lpstr>
      <vt:lpstr>2. RI (preenchido)</vt:lpstr>
    </vt:vector>
  </TitlesOfParts>
  <Company>Superintendencia da Zona Franca de Manaus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Rômulo Pacheco de Oliveira</dc:creator>
  <dc:description/>
  <cp:lastModifiedBy>Rômulo Pacheco de Oliveira</cp:lastModifiedBy>
  <cp:revision>11</cp:revision>
  <cp:lastPrinted>2023-03-03T22:10:05Z</cp:lastPrinted>
  <dcterms:created xsi:type="dcterms:W3CDTF">2023-02-23T18:07:53Z</dcterms:created>
  <dcterms:modified xsi:type="dcterms:W3CDTF">2025-07-07T15:47:20Z</dcterms:modified>
  <dc:language>pt-BR</dc:language>
</cp:coreProperties>
</file>